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05" windowWidth="10005" windowHeight="6705" activeTab="0"/>
  </bookViews>
  <sheets>
    <sheet name="per Davide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<sst xmlns="http://schemas.openxmlformats.org/spreadsheetml/2006/main" count="40" uniqueCount="29">
  <si>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/>
  </si>
  <si>
    <t>FERIE</t>
  </si>
  <si>
    <t>MALATTIA</t>
  </si>
  <si>
    <t>Totali</t>
  </si>
  <si>
    <t>AZIENDA MULTISERVIZI ABBIATENSE GESTIONI AMBIENTALI S.P.A.</t>
  </si>
  <si>
    <t>NUMERI</t>
  </si>
  <si>
    <t>DIPENDENTI</t>
  </si>
  <si>
    <t>L. 104</t>
  </si>
  <si>
    <t>MATERNITA'</t>
  </si>
  <si>
    <t>ALTRE ASSENZE</t>
  </si>
  <si>
    <t>SCIOPERI</t>
  </si>
  <si>
    <t>ASSENZE NON RETRIBUITE</t>
  </si>
  <si>
    <t>GIORNI PRESENZA COMPLESSIVI</t>
  </si>
  <si>
    <t>GIORNI ASSENZA COMPLESSIVI</t>
  </si>
  <si>
    <t>ORE ORDINARIE EFFETTIVE</t>
  </si>
  <si>
    <t>SETTORE</t>
  </si>
  <si>
    <t>Qualifica</t>
  </si>
  <si>
    <t>DIRIGENTI</t>
  </si>
  <si>
    <t>DIRIGENTE</t>
  </si>
  <si>
    <t>GAS ACQUA</t>
  </si>
  <si>
    <t>QUADRI</t>
  </si>
  <si>
    <t>FARMACIE</t>
  </si>
  <si>
    <t>IMPIEGATI</t>
  </si>
  <si>
    <t>OPERAI</t>
  </si>
  <si>
    <t>IMPIEGATI P. T. 50%</t>
  </si>
  <si>
    <t xml:space="preserve">IMPIEGATI AMM </t>
  </si>
  <si>
    <t xml:space="preserve">IMPIEGATI AMM P.T. </t>
  </si>
  <si>
    <t>IGIENE URBANA</t>
  </si>
  <si>
    <t>2° SEMESTRE 2019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</si>
</sst>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(\$#,##0_);\(\$#,##0\)"/>
    <numFmt numFmtId="171" formatCode="_(\$#,##0_);[Red]\(\$#,##0\)"/>
    <numFmt numFmtId="172" formatCode="_(\$#,##0.00_);\(\$#,##0.00\)"/>
    <numFmt numFmtId="173" formatCode="_(\$#,##0.00_);[Red]\(\$#,##0.00\)"/>
    <numFmt numFmtId="174" formatCode="m/d/yy"/>
    <numFmt numFmtId="175" formatCode="d\-mmm\-yy"/>
    <numFmt numFmtId="176" formatCode="d\-mmm"/>
    <numFmt numFmtId="177" formatCode="mmmm\-yy"/>
    <numFmt numFmtId="178" formatCode="m/d/yy\ h:mm"/>
    <numFmt numFmtId="179" formatCode="#,##0_);\(#,##0\)"/>
    <numFmt numFmtId="180" formatCode="#,##0_);[Red]\(#,##0\)"/>
    <numFmt numFmtId="181" formatCode="#,##0.00_);\(#,##0.00\)"/>
    <numFmt numFmtId="182" formatCode="#,##0.00_);[Red]\(#,##0.00\)"/>
    <numFmt numFmtId="183" formatCode="_(* #,##0_);_(* \(#,##0\);_(* &quot;-&quot;_);_(@_)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#\ #0.0E+0"/>
  </numFmts>
  <fonts count="44">
    <font>
      <sz val="10"/>
      <color indexed="8"/>
      <name val="Arial"/>
      <family val="0"/>
    </font>
    <font>
      <sz val="9"/>
      <color indexed="63"/>
      <name val="Verdana"/>
      <family val="2"/>
    </font>
    <font>
      <sz val="10"/>
      <color indexed="63"/>
      <name val="Verdana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Century Gothic"/>
      <family val="2"/>
    </font>
    <font>
      <sz val="8"/>
      <color indexed="63"/>
      <name val="MS Sans Serif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>
        <color indexed="9"/>
      </bottom>
    </border>
    <border>
      <left style="medium"/>
      <right style="medium"/>
      <top style="thin">
        <color indexed="9"/>
      </top>
      <bottom style="thin">
        <color indexed="9"/>
      </bottom>
    </border>
    <border>
      <left style="medium"/>
      <right style="medium"/>
      <top style="thin">
        <color indexed="9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86" fontId="0" fillId="0" borderId="0">
      <alignment/>
      <protection/>
    </xf>
    <xf numFmtId="45" fontId="0" fillId="0" borderId="0">
      <alignment/>
      <protection/>
    </xf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0" fillId="0" borderId="0" xfId="0" applyAlignment="1">
      <alignment/>
    </xf>
    <xf numFmtId="0" fontId="1" fillId="35" borderId="17" xfId="0" applyFont="1" applyFill="1" applyBorder="1" applyAlignment="1">
      <alignment horizontal="left" wrapText="1"/>
    </xf>
    <xf numFmtId="0" fontId="1" fillId="35" borderId="14" xfId="0" applyFont="1" applyFill="1" applyBorder="1" applyAlignment="1">
      <alignment horizontal="left" wrapText="1"/>
    </xf>
    <xf numFmtId="4" fontId="7" fillId="34" borderId="14" xfId="0" applyNumberFormat="1" applyFont="1" applyFill="1" applyBorder="1" applyAlignment="1">
      <alignment horizontal="right" wrapText="1"/>
    </xf>
    <xf numFmtId="4" fontId="6" fillId="0" borderId="16" xfId="0" applyNumberFormat="1" applyFont="1" applyFill="1" applyBorder="1" applyAlignment="1">
      <alignment horizontal="right" wrapText="1"/>
    </xf>
    <xf numFmtId="0" fontId="1" fillId="35" borderId="18" xfId="0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0" fontId="1" fillId="34" borderId="14" xfId="0" applyFont="1" applyFill="1" applyBorder="1" applyAlignment="1">
      <alignment horizontal="left" wrapText="1"/>
    </xf>
    <xf numFmtId="4" fontId="6" fillId="34" borderId="14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4" fontId="6" fillId="0" borderId="0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7" fillId="0" borderId="16" xfId="0" applyNumberFormat="1" applyFont="1" applyFill="1" applyBorder="1" applyAlignment="1">
      <alignment horizontal="right" wrapText="1"/>
    </xf>
    <xf numFmtId="0" fontId="1" fillId="35" borderId="19" xfId="0" applyFont="1" applyFill="1" applyBorder="1" applyAlignment="1">
      <alignment horizontal="left" wrapText="1"/>
    </xf>
    <xf numFmtId="4" fontId="43" fillId="0" borderId="0" xfId="0" applyNumberFormat="1" applyFont="1" applyAlignment="1">
      <alignment/>
    </xf>
    <xf numFmtId="3" fontId="7" fillId="34" borderId="20" xfId="0" applyNumberFormat="1" applyFont="1" applyFill="1" applyBorder="1" applyAlignment="1">
      <alignment horizontal="right" wrapText="1"/>
    </xf>
    <xf numFmtId="4" fontId="7" fillId="34" borderId="20" xfId="0" applyNumberFormat="1" applyFont="1" applyFill="1" applyBorder="1" applyAlignment="1">
      <alignment horizontal="right" wrapText="1"/>
    </xf>
    <xf numFmtId="3" fontId="7" fillId="34" borderId="14" xfId="0" applyNumberFormat="1" applyFont="1" applyFill="1" applyBorder="1" applyAlignment="1">
      <alignment horizontal="right" wrapText="1"/>
    </xf>
    <xf numFmtId="0" fontId="5" fillId="36" borderId="21" xfId="0" applyFont="1" applyFill="1" applyBorder="1" applyAlignment="1" applyProtection="1">
      <alignment horizontal="center" vertical="center" textRotation="90"/>
      <protection hidden="1"/>
    </xf>
    <xf numFmtId="0" fontId="5" fillId="36" borderId="22" xfId="0" applyFont="1" applyFill="1" applyBorder="1" applyAlignment="1" applyProtection="1">
      <alignment horizontal="center" vertical="center" textRotation="90"/>
      <protection hidden="1"/>
    </xf>
    <xf numFmtId="0" fontId="5" fillId="36" borderId="23" xfId="0" applyFont="1" applyFill="1" applyBorder="1" applyAlignment="1" applyProtection="1">
      <alignment horizontal="center" vertical="center" textRotation="90" wrapText="1"/>
      <protection hidden="1"/>
    </xf>
    <xf numFmtId="0" fontId="5" fillId="37" borderId="24" xfId="0" applyFont="1" applyFill="1" applyBorder="1" applyAlignment="1" applyProtection="1">
      <alignment horizontal="center" vertical="center" textRotation="90" wrapText="1"/>
      <protection hidden="1"/>
    </xf>
    <xf numFmtId="0" fontId="5" fillId="37" borderId="25" xfId="0" applyFont="1" applyFill="1" applyBorder="1" applyAlignment="1" applyProtection="1">
      <alignment horizontal="center" vertical="center" textRotation="90" wrapText="1"/>
      <protection hidden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36" borderId="29" xfId="0" applyFont="1" applyFill="1" applyBorder="1" applyAlignment="1" applyProtection="1">
      <alignment horizontal="center" vertical="center" textRotation="90"/>
      <protection hidden="1"/>
    </xf>
    <xf numFmtId="0" fontId="5" fillId="36" borderId="30" xfId="0" applyFont="1" applyFill="1" applyBorder="1" applyAlignment="1" applyProtection="1">
      <alignment horizontal="center" vertical="center" textRotation="90"/>
      <protection hidden="1"/>
    </xf>
    <xf numFmtId="0" fontId="5" fillId="36" borderId="31" xfId="0" applyFont="1" applyFill="1" applyBorder="1" applyAlignment="1" applyProtection="1">
      <alignment horizontal="center" vertical="center" textRotation="90"/>
      <protection hidden="1"/>
    </xf>
    <xf numFmtId="0" fontId="5" fillId="36" borderId="32" xfId="0" applyFont="1" applyFill="1" applyBorder="1" applyAlignment="1" applyProtection="1">
      <alignment horizontal="center" vertical="center" textRotation="90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FFF"/>
      <rgbColor rgb="00E1EFFF"/>
      <rgbColor rgb="00D5DAF0"/>
      <rgbColor rgb="00FFFFFF"/>
      <rgbColor rgb="00BFC7E8"/>
      <rgbColor rgb="00EFE0EF"/>
      <rgbColor rgb="00E0C1E0"/>
      <rgbColor rgb="00D4AAD4"/>
      <rgbColor rgb="00C993C9"/>
      <rgbColor rgb="00000484"/>
      <rgbColor rgb="00848600"/>
      <rgbColor rgb="00840484"/>
      <rgbColor rgb="00008684"/>
      <rgbColor rgb="00C6C7C6"/>
      <rgbColor rgb="00848684"/>
      <rgbColor rgb="009496FF"/>
      <rgbColor rgb="00943463"/>
      <rgbColor rgb="00FFFFC6"/>
      <rgbColor rgb="00C6FFFF"/>
      <rgbColor rgb="00630463"/>
      <rgbColor rgb="00FF8684"/>
      <rgbColor rgb="000065C6"/>
      <rgbColor rgb="00C6C7FF"/>
      <rgbColor rgb="00000484"/>
      <rgbColor rgb="00FF04FF"/>
      <rgbColor rgb="00FFFF00"/>
      <rgbColor rgb="0000FFFF"/>
      <rgbColor rgb="00840484"/>
      <rgbColor rgb="00840400"/>
      <rgbColor rgb="00008684"/>
      <rgbColor rgb="000004FF"/>
      <rgbColor rgb="0000C7FF"/>
      <rgbColor rgb="00C6FFFF"/>
      <rgbColor rgb="00C6FFC6"/>
      <rgbColor rgb="00FFFF94"/>
      <rgbColor rgb="0094CFFF"/>
      <rgbColor rgb="00FF96C6"/>
      <rgbColor rgb="00C696FF"/>
      <rgbColor rgb="00FFCF94"/>
      <rgbColor rgb="003165FF"/>
      <rgbColor rgb="0031C7C6"/>
      <rgbColor rgb="0094C700"/>
      <rgbColor rgb="00FFC700"/>
      <rgbColor rgb="00FF9600"/>
      <rgbColor rgb="00FF6500"/>
      <rgbColor rgb="00636594"/>
      <rgbColor rgb="00949694"/>
      <rgbColor rgb="00003463"/>
      <rgbColor rgb="00319663"/>
      <rgbColor rgb="00003400"/>
      <rgbColor rgb="00313400"/>
      <rgbColor rgb="00943400"/>
      <rgbColor rgb="00943463"/>
      <rgbColor rgb="00313494"/>
      <rgbColor rgb="0031343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M3" sqref="M1:M16384"/>
    </sheetView>
  </sheetViews>
  <sheetFormatPr defaultColWidth="9.140625" defaultRowHeight="12.75"/>
  <cols>
    <col min="1" max="1" width="20.8515625" style="0" customWidth="1"/>
    <col min="2" max="2" width="22.140625" style="0" customWidth="1"/>
    <col min="3" max="3" width="6.00390625" style="0" customWidth="1"/>
    <col min="4" max="4" width="9.28125" style="0" customWidth="1"/>
    <col min="5" max="5" width="8.00390625" style="0" customWidth="1"/>
    <col min="6" max="9" width="6.00390625" style="0" customWidth="1"/>
    <col min="10" max="12" width="9.7109375" style="0" customWidth="1"/>
    <col min="13" max="13" width="9.7109375" style="3" hidden="1" customWidth="1"/>
  </cols>
  <sheetData>
    <row r="1" spans="3:13" ht="24" customHeight="1">
      <c r="C1" s="38" t="s">
        <v>4</v>
      </c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3:13" ht="6" customHeight="1"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4" customHeight="1">
      <c r="A3" s="39" t="s">
        <v>28</v>
      </c>
      <c r="B3" s="39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ht="6.75" customHeight="1" thickBot="1"/>
    <row r="5" spans="3:13" ht="12.75" customHeight="1" thickBot="1">
      <c r="C5" s="4"/>
      <c r="D5" s="40" t="s">
        <v>5</v>
      </c>
      <c r="E5" s="41"/>
      <c r="F5" s="41"/>
      <c r="G5" s="41"/>
      <c r="H5" s="41"/>
      <c r="I5" s="41"/>
      <c r="J5" s="41"/>
      <c r="K5" s="41"/>
      <c r="L5" s="42"/>
      <c r="M5" s="5"/>
    </row>
    <row r="6" spans="1:13" ht="26.25" customHeight="1" thickBot="1">
      <c r="A6" s="6" t="s">
        <v>0</v>
      </c>
      <c r="B6" s="7" t="s">
        <v>0</v>
      </c>
      <c r="C6" s="43" t="s">
        <v>6</v>
      </c>
      <c r="D6" s="45" t="s">
        <v>1</v>
      </c>
      <c r="E6" s="33" t="s">
        <v>2</v>
      </c>
      <c r="F6" s="33" t="s">
        <v>7</v>
      </c>
      <c r="G6" s="33" t="s">
        <v>8</v>
      </c>
      <c r="H6" s="33" t="s">
        <v>9</v>
      </c>
      <c r="I6" s="33" t="s">
        <v>10</v>
      </c>
      <c r="J6" s="35" t="s">
        <v>11</v>
      </c>
      <c r="K6" s="35" t="s">
        <v>12</v>
      </c>
      <c r="L6" s="35" t="s">
        <v>13</v>
      </c>
      <c r="M6" s="36" t="s">
        <v>14</v>
      </c>
    </row>
    <row r="7" spans="1:13" ht="48.75" customHeight="1" thickBot="1">
      <c r="A7" s="8"/>
      <c r="B7" s="9"/>
      <c r="C7" s="44"/>
      <c r="D7" s="46"/>
      <c r="E7" s="34"/>
      <c r="F7" s="34"/>
      <c r="G7" s="34"/>
      <c r="H7" s="34"/>
      <c r="I7" s="34"/>
      <c r="J7" s="35"/>
      <c r="K7" s="35"/>
      <c r="L7" s="35"/>
      <c r="M7" s="37"/>
    </row>
    <row r="8" spans="1:13" s="14" customFormat="1" ht="27" customHeight="1" thickBot="1">
      <c r="A8" s="10" t="s">
        <v>15</v>
      </c>
      <c r="B8" s="11" t="s">
        <v>16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</row>
    <row r="9" spans="1:15" s="14" customFormat="1" ht="16.5" customHeight="1" thickBot="1">
      <c r="A9" s="15" t="s">
        <v>17</v>
      </c>
      <c r="B9" s="16" t="s">
        <v>18</v>
      </c>
      <c r="C9" s="32">
        <v>1</v>
      </c>
      <c r="D9" s="17">
        <f>152/8</f>
        <v>19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f>M9/8</f>
        <v>110</v>
      </c>
      <c r="L9" s="17">
        <f aca="true" t="shared" si="0" ref="L9:L18">(D9+E9+F9+G9+H9+I9+J9)</f>
        <v>19</v>
      </c>
      <c r="M9" s="18">
        <v>880</v>
      </c>
      <c r="N9" s="20"/>
      <c r="O9" s="20"/>
    </row>
    <row r="10" spans="1:15" s="14" customFormat="1" ht="16.5" customHeight="1" thickBot="1">
      <c r="A10" s="19" t="s">
        <v>19</v>
      </c>
      <c r="B10" s="16" t="s">
        <v>20</v>
      </c>
      <c r="C10" s="32">
        <v>3</v>
      </c>
      <c r="D10" s="17">
        <f>459/7.7</f>
        <v>59.61038961038961</v>
      </c>
      <c r="E10" s="17">
        <f>98/7.7</f>
        <v>12.727272727272727</v>
      </c>
      <c r="F10" s="17">
        <v>0</v>
      </c>
      <c r="G10" s="17">
        <f>(38)/7.7</f>
        <v>4.935064935064935</v>
      </c>
      <c r="H10" s="17">
        <f>(10.5)/7.7</f>
        <v>1.3636363636363635</v>
      </c>
      <c r="I10" s="17">
        <v>0</v>
      </c>
      <c r="J10" s="17">
        <v>0</v>
      </c>
      <c r="K10" s="17">
        <f>M10/7.6</f>
        <v>308.88157894736844</v>
      </c>
      <c r="L10" s="17">
        <f>(D10+E10+F10+G10+H10+I10+J10)</f>
        <v>78.63636363636363</v>
      </c>
      <c r="M10" s="18">
        <v>2347.5</v>
      </c>
      <c r="N10" s="20"/>
      <c r="O10" s="20"/>
    </row>
    <row r="11" spans="1:15" s="14" customFormat="1" ht="16.5" customHeight="1" thickBot="1">
      <c r="A11" s="19" t="s">
        <v>19</v>
      </c>
      <c r="B11" s="16" t="s">
        <v>25</v>
      </c>
      <c r="C11" s="32">
        <v>6</v>
      </c>
      <c r="D11" s="17">
        <f>756/7.7</f>
        <v>98.18181818181817</v>
      </c>
      <c r="E11" s="17">
        <f>(270.5)/7.7</f>
        <v>35.12987012987013</v>
      </c>
      <c r="F11" s="17">
        <v>0</v>
      </c>
      <c r="G11" s="17">
        <v>0</v>
      </c>
      <c r="H11" s="17">
        <f>(83)/7.7</f>
        <v>10.779220779220779</v>
      </c>
      <c r="I11" s="17">
        <v>0</v>
      </c>
      <c r="J11" s="17">
        <v>0</v>
      </c>
      <c r="K11" s="17">
        <f>M11/7.7</f>
        <v>605.1948051948052</v>
      </c>
      <c r="L11" s="17">
        <f t="shared" si="0"/>
        <v>144.09090909090907</v>
      </c>
      <c r="M11" s="18">
        <v>4660</v>
      </c>
      <c r="N11" s="20"/>
      <c r="O11" s="20"/>
    </row>
    <row r="12" spans="1:15" s="14" customFormat="1" ht="16.5" customHeight="1" thickBot="1">
      <c r="A12" s="19" t="s">
        <v>19</v>
      </c>
      <c r="B12" s="16" t="s">
        <v>26</v>
      </c>
      <c r="C12" s="32">
        <v>1</v>
      </c>
      <c r="D12" s="17">
        <f>72/4</f>
        <v>18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f>M12/4</f>
        <v>103.125</v>
      </c>
      <c r="L12" s="17">
        <f t="shared" si="0"/>
        <v>18</v>
      </c>
      <c r="M12" s="18">
        <v>412.5</v>
      </c>
      <c r="N12" s="20"/>
      <c r="O12" s="20"/>
    </row>
    <row r="13" spans="1:15" s="14" customFormat="1" ht="16.5" customHeight="1" thickBot="1">
      <c r="A13" s="19" t="s">
        <v>19</v>
      </c>
      <c r="B13" s="16" t="s">
        <v>23</v>
      </c>
      <c r="C13" s="30">
        <v>6</v>
      </c>
      <c r="D13" s="17">
        <f>668/7.6</f>
        <v>87.89473684210526</v>
      </c>
      <c r="E13" s="17">
        <f>504/7.6</f>
        <v>66.31578947368422</v>
      </c>
      <c r="F13" s="17">
        <v>0</v>
      </c>
      <c r="G13" s="17">
        <v>0</v>
      </c>
      <c r="H13" s="17">
        <f>37.5/7.6</f>
        <v>4.934210526315789</v>
      </c>
      <c r="I13" s="17">
        <v>0</v>
      </c>
      <c r="J13" s="17">
        <v>0</v>
      </c>
      <c r="K13" s="17">
        <f>M13/7.6</f>
        <v>603.1578947368421</v>
      </c>
      <c r="L13" s="17">
        <f t="shared" si="0"/>
        <v>159.14473684210526</v>
      </c>
      <c r="M13" s="18">
        <v>4584</v>
      </c>
      <c r="N13" s="20"/>
      <c r="O13" s="20"/>
    </row>
    <row r="14" spans="1:15" s="14" customFormat="1" ht="16.5" customHeight="1" thickBot="1">
      <c r="A14" s="19" t="s">
        <v>21</v>
      </c>
      <c r="B14" s="16" t="s">
        <v>22</v>
      </c>
      <c r="C14" s="30">
        <v>2</v>
      </c>
      <c r="D14" s="31">
        <v>28.5</v>
      </c>
      <c r="E14" s="31">
        <v>0</v>
      </c>
      <c r="F14" s="17">
        <v>0</v>
      </c>
      <c r="G14" s="17">
        <v>0</v>
      </c>
      <c r="H14" s="31">
        <v>2</v>
      </c>
      <c r="I14" s="17">
        <v>0</v>
      </c>
      <c r="J14" s="17">
        <v>0</v>
      </c>
      <c r="K14" s="31">
        <f>M14/8</f>
        <v>211.5</v>
      </c>
      <c r="L14" s="31">
        <f t="shared" si="0"/>
        <v>30.5</v>
      </c>
      <c r="M14" s="27">
        <v>1692</v>
      </c>
      <c r="N14" s="29"/>
      <c r="O14" s="20"/>
    </row>
    <row r="15" spans="1:15" s="14" customFormat="1" ht="16.5" customHeight="1" thickBot="1">
      <c r="A15" s="19" t="s">
        <v>21</v>
      </c>
      <c r="B15" s="16" t="s">
        <v>24</v>
      </c>
      <c r="C15" s="30">
        <v>2</v>
      </c>
      <c r="D15" s="31">
        <v>48</v>
      </c>
      <c r="E15" s="31">
        <v>0</v>
      </c>
      <c r="F15" s="17">
        <v>0</v>
      </c>
      <c r="G15" s="17">
        <v>0</v>
      </c>
      <c r="H15" s="31">
        <v>1</v>
      </c>
      <c r="I15" s="17">
        <v>0</v>
      </c>
      <c r="J15" s="17">
        <v>0</v>
      </c>
      <c r="K15" s="31">
        <f>M15/4</f>
        <v>204.375</v>
      </c>
      <c r="L15" s="31">
        <f t="shared" si="0"/>
        <v>49</v>
      </c>
      <c r="M15" s="27">
        <v>817.5</v>
      </c>
      <c r="N15" s="29"/>
      <c r="O15" s="20"/>
    </row>
    <row r="16" spans="1:15" s="14" customFormat="1" ht="16.5" customHeight="1" thickBot="1">
      <c r="A16" s="19" t="s">
        <v>21</v>
      </c>
      <c r="B16" s="16" t="s">
        <v>20</v>
      </c>
      <c r="C16" s="30">
        <v>2</v>
      </c>
      <c r="D16" s="31">
        <v>34</v>
      </c>
      <c r="E16" s="31">
        <v>0</v>
      </c>
      <c r="F16" s="17">
        <v>0</v>
      </c>
      <c r="G16" s="17">
        <v>0</v>
      </c>
      <c r="H16" s="31">
        <f>12/8</f>
        <v>1.5</v>
      </c>
      <c r="I16" s="17">
        <v>0</v>
      </c>
      <c r="J16" s="17">
        <v>0</v>
      </c>
      <c r="K16" s="31">
        <f>M16/8</f>
        <v>208.625</v>
      </c>
      <c r="L16" s="31">
        <f t="shared" si="0"/>
        <v>35.5</v>
      </c>
      <c r="M16" s="27">
        <v>1669</v>
      </c>
      <c r="N16" s="29"/>
      <c r="O16" s="20"/>
    </row>
    <row r="17" spans="1:15" s="14" customFormat="1" ht="16.5" customHeight="1" thickBot="1">
      <c r="A17" s="28" t="s">
        <v>27</v>
      </c>
      <c r="B17" s="16" t="s">
        <v>25</v>
      </c>
      <c r="C17" s="30">
        <v>1</v>
      </c>
      <c r="D17" s="17">
        <f>165/7.6</f>
        <v>21.710526315789476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f>M17/7.6</f>
        <v>105.26315789473685</v>
      </c>
      <c r="L17" s="31">
        <f t="shared" si="0"/>
        <v>21.710526315789476</v>
      </c>
      <c r="M17" s="27">
        <v>800</v>
      </c>
      <c r="N17" s="20"/>
      <c r="O17" s="20"/>
    </row>
    <row r="18" spans="1:15" s="14" customFormat="1" ht="16.5" customHeight="1" thickBot="1">
      <c r="A18" s="28" t="s">
        <v>27</v>
      </c>
      <c r="B18" s="16" t="s">
        <v>23</v>
      </c>
      <c r="C18" s="30">
        <v>11</v>
      </c>
      <c r="D18" s="17">
        <f>1635.5/7.6</f>
        <v>215.19736842105263</v>
      </c>
      <c r="E18" s="17">
        <f>251/7.6</f>
        <v>33.026315789473685</v>
      </c>
      <c r="F18" s="17">
        <v>0</v>
      </c>
      <c r="G18" s="17">
        <v>0</v>
      </c>
      <c r="H18" s="31">
        <f>16/7.6</f>
        <v>2.1052631578947367</v>
      </c>
      <c r="I18" s="31">
        <v>0</v>
      </c>
      <c r="J18" s="17">
        <v>1</v>
      </c>
      <c r="K18" s="17">
        <f>M18/7.6</f>
        <v>1149.6052631578948</v>
      </c>
      <c r="L18" s="31">
        <f t="shared" si="0"/>
        <v>251.32894736842104</v>
      </c>
      <c r="M18" s="27">
        <v>8737</v>
      </c>
      <c r="N18" s="20"/>
      <c r="O18" s="20"/>
    </row>
    <row r="19" spans="1:15" s="14" customFormat="1" ht="20.25" customHeight="1" thickBot="1">
      <c r="A19" s="21"/>
      <c r="B19" s="21" t="s">
        <v>3</v>
      </c>
      <c r="C19" s="22">
        <f>SUM(C9:C18)</f>
        <v>35</v>
      </c>
      <c r="D19" s="17">
        <f>SUM(D9:D18)</f>
        <v>630.0948393711551</v>
      </c>
      <c r="E19" s="17">
        <f aca="true" t="shared" si="1" ref="E19:M19">SUM(E9:E18)</f>
        <v>147.19924812030075</v>
      </c>
      <c r="F19" s="17">
        <f t="shared" si="1"/>
        <v>0</v>
      </c>
      <c r="G19" s="17">
        <f t="shared" si="1"/>
        <v>4.935064935064935</v>
      </c>
      <c r="H19" s="17">
        <f t="shared" si="1"/>
        <v>23.68233082706767</v>
      </c>
      <c r="I19" s="17">
        <f t="shared" si="1"/>
        <v>0</v>
      </c>
      <c r="J19" s="17">
        <f t="shared" si="1"/>
        <v>1</v>
      </c>
      <c r="K19" s="17">
        <f t="shared" si="1"/>
        <v>3609.7276999316473</v>
      </c>
      <c r="L19" s="17">
        <f t="shared" si="1"/>
        <v>806.9114832535885</v>
      </c>
      <c r="M19" s="22">
        <f t="shared" si="1"/>
        <v>26599.5</v>
      </c>
      <c r="N19" s="20"/>
      <c r="O19" s="20"/>
    </row>
    <row r="20" spans="1:15" s="14" customFormat="1" ht="26.25" customHeight="1">
      <c r="A20" s="23"/>
      <c r="B20" s="23" t="s">
        <v>0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O20" s="20"/>
    </row>
    <row r="21" spans="4:14" ht="12.75">
      <c r="D21" s="24"/>
      <c r="F21" s="25"/>
      <c r="M21" s="26"/>
      <c r="N21" s="25"/>
    </row>
    <row r="22" spans="4:13" ht="12.75">
      <c r="D22" s="24"/>
      <c r="E22" s="25"/>
      <c r="M22" s="26"/>
    </row>
    <row r="23" spans="4:13" ht="12.75">
      <c r="D23" s="26"/>
      <c r="M23" s="24"/>
    </row>
    <row r="24" spans="4:13" ht="12.75">
      <c r="D24" s="26"/>
      <c r="M24" s="26"/>
    </row>
    <row r="25" spans="4:13" ht="12.75">
      <c r="D25" s="3"/>
      <c r="K25" s="25"/>
      <c r="M25" s="26"/>
    </row>
    <row r="26" spans="4:13" ht="12.75">
      <c r="D26" s="26"/>
      <c r="M26" s="26"/>
    </row>
    <row r="27" spans="4:13" ht="12.75">
      <c r="D27" s="26"/>
      <c r="M27" s="26"/>
    </row>
    <row r="28" spans="4:13" ht="12.75">
      <c r="D28" s="26"/>
      <c r="M28" s="26"/>
    </row>
    <row r="29" ht="12.75">
      <c r="D29" s="26"/>
    </row>
    <row r="30" ht="12.75">
      <c r="D30" s="26"/>
    </row>
    <row r="31" ht="12.75">
      <c r="D31" s="26"/>
    </row>
    <row r="32" ht="12.75">
      <c r="D32" s="26"/>
    </row>
    <row r="33" ht="12.75">
      <c r="D33" s="26"/>
    </row>
    <row r="34" ht="12.75">
      <c r="D34" s="26"/>
    </row>
    <row r="35" ht="12.75">
      <c r="D35" s="26"/>
    </row>
    <row r="36" ht="12.75">
      <c r="D36" s="26"/>
    </row>
    <row r="37" ht="12.75">
      <c r="D37" s="26"/>
    </row>
    <row r="38" ht="12.75">
      <c r="D38" s="26"/>
    </row>
  </sheetData>
  <sheetProtection/>
  <mergeCells count="15">
    <mergeCell ref="A3:B3"/>
    <mergeCell ref="D5:L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C1:M1"/>
    <mergeCell ref="C2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 Arioli</cp:lastModifiedBy>
  <cp:lastPrinted>2019-03-01T09:57:42Z</cp:lastPrinted>
  <dcterms:modified xsi:type="dcterms:W3CDTF">2020-07-21T10:15:45Z</dcterms:modified>
  <cp:category/>
  <cp:version/>
  <cp:contentType/>
  <cp:contentStatus/>
</cp:coreProperties>
</file>