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1"/>
  </bookViews>
  <sheets>
    <sheet name="Dati Generali" sheetId="1" r:id="rId1"/>
    <sheet name="Causali 2" sheetId="2" r:id="rId2"/>
  </sheets>
  <definedNames/>
  <calcPr fullCalcOnLoad="1"/>
</workbook>
</file>

<file path=xl/sharedStrings.xml><?xml version="1.0" encoding="utf-8"?>
<sst xmlns="http://schemas.openxmlformats.org/spreadsheetml/2006/main" count="82" uniqueCount="54">
  <si>
    <t>Report</t>
  </si>
  <si>
    <t>Causali 2</t>
  </si>
  <si>
    <t>InfoMart</t>
  </si>
  <si>
    <t>Rilev Rel. 2.0</t>
  </si>
  <si>
    <t/>
  </si>
  <si>
    <t>Dati aggiornati il</t>
  </si>
  <si>
    <t>giovedì 25 settembre 2014 11.06.41</t>
  </si>
  <si>
    <t xml:space="preserve">Stampa generata il </t>
  </si>
  <si>
    <t>giovedì 25 settembre 2014 11.07.22</t>
  </si>
  <si>
    <t xml:space="preserve">Dati aggiornati dall'utente </t>
  </si>
  <si>
    <t>laura</t>
  </si>
  <si>
    <t>Filtri applicati al report</t>
  </si>
  <si>
    <t>[C] Filtro temporale comune</t>
  </si>
  <si>
    <t>Nessun filtro impostato.</t>
  </si>
  <si>
    <t>[1] Sezione 1</t>
  </si>
  <si>
    <t>Filtro temporale</t>
  </si>
  <si>
    <t>[Mese Generico] tra 01/01/2014 e 30/06/2014</t>
  </si>
  <si>
    <t>Società 1</t>
  </si>
  <si>
    <t>[Società] in (NAVIGLI AMBIENTE S.R)</t>
  </si>
  <si>
    <t>Causale 1</t>
  </si>
  <si>
    <t>[Causale] in (MALATTIA, CONG MATRIMONIALE, DONAT SANGUE, INFORTUNIO, MAT FACOLTATIVA, RIC OSPEDALIERO, MATERNITA, MATERNITA ANTICIPATA, PERM ELETTORALI, PERM LUTTO, PERM NN RET, PERMESSO SINDACALE, VISITA MEDICA, CORSO AGGIORN, PERM DISABILI, PERM POLITICO, PERMESSO STUDI, FERIE, SCIOPERO, RICADUTA MALATTIA, NUOVA MALATTIA, GIORNI LAVORATI)</t>
  </si>
  <si>
    <t>Qualifica 1</t>
  </si>
  <si>
    <t>[Qualifica] in (DIRIGENTE, QUADRO, IMPIEGATO, OPERAI)</t>
  </si>
  <si>
    <t>Ulteriori filtri sui dati</t>
  </si>
  <si>
    <t>Filtri su fatti</t>
  </si>
  <si>
    <t>Nessun filtro su fatti impostato</t>
  </si>
  <si>
    <t>FERIE</t>
  </si>
  <si>
    <t>MALATTIA</t>
  </si>
  <si>
    <t>Totali</t>
  </si>
  <si>
    <t>Qualifica</t>
  </si>
  <si>
    <t>OPERAI</t>
  </si>
  <si>
    <t>L. 104</t>
  </si>
  <si>
    <t>DIPENDENTI</t>
  </si>
  <si>
    <t>MATERNITA'</t>
  </si>
  <si>
    <t>ALTRE ASSENZE</t>
  </si>
  <si>
    <t>SCIOPERI</t>
  </si>
  <si>
    <t>ASSENZE NON RETRIBUITE</t>
  </si>
  <si>
    <t>GIORNI PRESENZA COMPLESSIVI</t>
  </si>
  <si>
    <t>GIORNI ASSENZA COMPLESSIVI</t>
  </si>
  <si>
    <t>NUMERI</t>
  </si>
  <si>
    <t>SETTORE</t>
  </si>
  <si>
    <t>ORE ORDINARIE EFFETTIVE</t>
  </si>
  <si>
    <t>GAS ACQUA</t>
  </si>
  <si>
    <t>DIRIGENTI</t>
  </si>
  <si>
    <t>DIRIGENTE</t>
  </si>
  <si>
    <t xml:space="preserve">IMPIEGATO AMM </t>
  </si>
  <si>
    <t>QUADRI</t>
  </si>
  <si>
    <t>FARMACIE</t>
  </si>
  <si>
    <t>IMPIEGATI</t>
  </si>
  <si>
    <t>CIMITERIALI</t>
  </si>
  <si>
    <t>AZIENDA MULTISERVIZI ABBIATENSE GESTIONI AMBIENTALI S.P.A.</t>
  </si>
  <si>
    <t>IMPIEGATI P. T. 50%</t>
  </si>
  <si>
    <t>IMPIEGATI P. T. 75%</t>
  </si>
  <si>
    <t>1° SEMESTRE 2016</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</si>
</sst>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0_);\(\$#,##0\)"/>
    <numFmt numFmtId="165" formatCode="_(\$#,##0_);[Red]\(\$#,##0\)"/>
    <numFmt numFmtId="166" formatCode="_(\$#,##0.00_);\(\$#,##0.00\)"/>
    <numFmt numFmtId="167" formatCode="_(\$#,##0.00_);[Red]\(\$#,##0.00\)"/>
    <numFmt numFmtId="168" formatCode="m/d/yy"/>
    <numFmt numFmtId="169" formatCode="d\-mmm\-yy"/>
    <numFmt numFmtId="170" formatCode="d\-mmm"/>
    <numFmt numFmtId="171" formatCode="mmmm\-yy"/>
    <numFmt numFmtId="172" formatCode="m/d/yy\ h:mm"/>
    <numFmt numFmtId="173" formatCode="#,##0_);\(#,##0\)"/>
    <numFmt numFmtId="174" formatCode="#,##0_);[Red]\(#,##0\)"/>
    <numFmt numFmtId="175" formatCode="#,##0.00_);\(#,##0.00\)"/>
    <numFmt numFmtId="176" formatCode="#,##0.00_);[Red]\(#,##0.00\)"/>
    <numFmt numFmtId="177" formatCode="_(* #,##0_);_(* \(#,##0\);_(* &quot;-&quot;_);_(@_)"/>
    <numFmt numFmtId="178" formatCode="_(\$* #,##0_);_(\$* \(#,##0\);_(\$* &quot;-&quot;_);_(@_)"/>
    <numFmt numFmtId="179" formatCode="_(* #,##0.00_);_(* \(#,##0.00\);_(* &quot;-&quot;??_);_(@_)"/>
    <numFmt numFmtId="180" formatCode="_(\$* #,##0.00_);_(\$* \(#,##0.00\);_(\$* &quot;-&quot;??_);_(@_)"/>
    <numFmt numFmtId="181" formatCode="#\ #0.0E+0"/>
    <numFmt numFmtId="182" formatCode="#,##0.000"/>
    <numFmt numFmtId="183" formatCode="#,##0.0"/>
    <numFmt numFmtId="184" formatCode="_(\$* #,##0.0_);_(\$* \(#,##0.0\);_(\$* &quot;-&quot;_);_(@_)"/>
    <numFmt numFmtId="185" formatCode="_(\$* #,##0.00_);_(\$* \(#,##0.00\);_(\$* &quot;-&quot;_);_(@_)"/>
    <numFmt numFmtId="186" formatCode="_-[$€-410]\ * #,##0.00_-;\-[$€-410]\ * #,##0.00_-;_-[$€-410]\ * &quot;-&quot;??_-;_-@_-"/>
  </numFmts>
  <fonts count="43">
    <font>
      <sz val="10"/>
      <color indexed="8"/>
      <name val="Arial"/>
      <family val="0"/>
    </font>
    <font>
      <sz val="9"/>
      <color indexed="8"/>
      <name val="Verdana"/>
      <family val="0"/>
    </font>
    <font>
      <sz val="9"/>
      <color indexed="63"/>
      <name val="Verdana"/>
      <family val="0"/>
    </font>
    <font>
      <sz val="10"/>
      <color indexed="63"/>
      <name val="Verdana"/>
      <family val="0"/>
    </font>
    <font>
      <sz val="8"/>
      <color indexed="63"/>
      <name val="MS Sans Serif"/>
      <family val="0"/>
    </font>
    <font>
      <b/>
      <sz val="8"/>
      <name val="Century Gothic"/>
      <family val="2"/>
    </font>
    <font>
      <b/>
      <sz val="10"/>
      <color indexed="8"/>
      <name val="Arial"/>
      <family val="2"/>
    </font>
    <font>
      <b/>
      <sz val="12"/>
      <color indexed="8"/>
      <name val="Arial"/>
      <family val="2"/>
    </font>
    <font>
      <sz val="8"/>
      <name val="MS Sans Serif"/>
      <family val="2"/>
    </font>
    <font>
      <sz val="11"/>
      <color indexed="8"/>
      <name val="Calibri"/>
      <family val="2"/>
    </font>
    <font>
      <sz val="11"/>
      <color indexed="12"/>
      <name val="Calibri"/>
      <family val="2"/>
    </font>
    <font>
      <b/>
      <sz val="11"/>
      <color indexed="52"/>
      <name val="Calibri"/>
      <family val="2"/>
    </font>
    <font>
      <sz val="11"/>
      <color indexed="52"/>
      <name val="Calibri"/>
      <family val="2"/>
    </font>
    <font>
      <b/>
      <sz val="11"/>
      <color indexed="12"/>
      <name val="Calibri"/>
      <family val="2"/>
    </font>
    <font>
      <sz val="11"/>
      <color indexed="62"/>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5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2"/>
        <bgColor indexed="64"/>
      </patternFill>
    </fill>
    <fill>
      <patternFill patternType="solid">
        <fgColor indexed="1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DBE5F1"/>
        <bgColor indexed="64"/>
      </patternFill>
    </fill>
    <fill>
      <patternFill patternType="solid">
        <fgColor rgb="FFB8CCE4"/>
        <bgColor indexed="64"/>
      </patternFill>
    </fill>
    <fill>
      <patternFill patternType="solid">
        <fgColor rgb="FF00B0F0"/>
        <bgColor indexed="64"/>
      </patternFill>
    </fill>
    <fill>
      <patternFill patternType="solid">
        <fgColor theme="4" tint="0.799979984760284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style="medium"/>
      <right style="medium"/>
      <top style="medium"/>
      <bottom style="medium"/>
    </border>
    <border>
      <left style="medium"/>
      <right style="medium"/>
      <top style="medium"/>
      <bottom>
        <color indexed="63"/>
      </bottom>
    </border>
    <border>
      <left>
        <color indexed="63"/>
      </left>
      <right style="thin"/>
      <top style="thin"/>
      <bottom style="thin"/>
    </border>
    <border>
      <left style="thin">
        <color indexed="9"/>
      </left>
      <right style="thin">
        <color indexed="9"/>
      </right>
      <top style="thin">
        <color indexed="9"/>
      </top>
      <bottom>
        <color indexed="63"/>
      </bottom>
    </border>
    <border>
      <left style="medium"/>
      <right style="medium"/>
      <top style="medium"/>
      <bottom style="thin">
        <color indexed="9"/>
      </bottom>
    </border>
    <border>
      <left style="medium"/>
      <right style="medium"/>
      <top style="thin">
        <color indexed="9"/>
      </top>
      <bottom style="thin">
        <color indexed="9"/>
      </bottom>
    </border>
    <border>
      <left style="medium"/>
      <right style="medium"/>
      <top style="thin">
        <color indexed="9"/>
      </top>
      <bottom style="medium"/>
    </border>
    <border>
      <left style="medium"/>
      <right style="medium"/>
      <top>
        <color indexed="63"/>
      </top>
      <bottom style="medium"/>
    </border>
    <border>
      <left style="medium">
        <color indexed="8"/>
      </left>
      <right>
        <color indexed="63"/>
      </right>
      <top>
        <color indexed="63"/>
      </top>
      <bottom>
        <color indexed="63"/>
      </bottom>
    </border>
    <border>
      <left style="medium">
        <color indexed="8"/>
      </left>
      <right>
        <color indexed="63"/>
      </right>
      <top>
        <color indexed="63"/>
      </top>
      <bottom style="thin"/>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color indexed="8"/>
      </bottom>
    </border>
    <border>
      <left style="medium"/>
      <right style="medium"/>
      <top style="medium">
        <color indexed="8"/>
      </top>
      <bottom style="medium"/>
    </border>
    <border>
      <left>
        <color indexed="63"/>
      </left>
      <right style="medium">
        <color indexed="8"/>
      </right>
      <top>
        <color indexed="63"/>
      </top>
      <bottom style="medium">
        <color indexed="8"/>
      </bottom>
    </border>
    <border>
      <left>
        <color indexed="63"/>
      </left>
      <right style="medium">
        <color indexed="8"/>
      </right>
      <top style="medium">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178" fontId="0" fillId="0" borderId="0">
      <alignment/>
      <protection/>
    </xf>
    <xf numFmtId="179" fontId="0" fillId="0" borderId="0">
      <alignment/>
      <protection/>
    </xf>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180" fontId="0" fillId="0" borderId="0">
      <alignment/>
      <protection/>
    </xf>
    <xf numFmtId="45" fontId="0" fillId="0" borderId="0">
      <alignment/>
      <protection/>
    </xf>
  </cellStyleXfs>
  <cellXfs count="52">
    <xf numFmtId="0" fontId="0" fillId="0" borderId="0" xfId="0" applyAlignment="1">
      <alignment/>
    </xf>
    <xf numFmtId="0" fontId="1" fillId="33" borderId="10" xfId="0" applyFont="1" applyFill="1" applyBorder="1" applyAlignment="1">
      <alignment vertical="top"/>
    </xf>
    <xf numFmtId="0" fontId="2" fillId="34" borderId="10" xfId="0" applyFont="1" applyFill="1" applyBorder="1" applyAlignment="1">
      <alignment horizontal="left" vertical="top" wrapText="1"/>
    </xf>
    <xf numFmtId="0" fontId="2" fillId="33" borderId="10" xfId="0" applyFont="1" applyFill="1" applyBorder="1" applyAlignment="1">
      <alignment horizontal="left" vertical="top" wrapText="1"/>
    </xf>
    <xf numFmtId="0" fontId="0" fillId="0" borderId="0" xfId="0" applyAlignment="1">
      <alignment/>
    </xf>
    <xf numFmtId="0" fontId="3" fillId="33" borderId="11" xfId="0" applyFont="1" applyFill="1" applyBorder="1" applyAlignment="1">
      <alignment horizontal="left" vertical="top" wrapText="1"/>
    </xf>
    <xf numFmtId="0" fontId="3" fillId="33" borderId="10" xfId="0" applyFont="1" applyFill="1" applyBorder="1" applyAlignment="1">
      <alignment horizontal="center" vertical="top" wrapText="1"/>
    </xf>
    <xf numFmtId="0" fontId="6" fillId="0" borderId="0" xfId="0" applyFont="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ill="1" applyAlignment="1">
      <alignment/>
    </xf>
    <xf numFmtId="0" fontId="6" fillId="0" borderId="0" xfId="0" applyFont="1" applyFill="1" applyBorder="1" applyAlignment="1">
      <alignment horizontal="center"/>
    </xf>
    <xf numFmtId="4" fontId="0" fillId="0" borderId="0" xfId="0" applyNumberFormat="1" applyAlignment="1">
      <alignment/>
    </xf>
    <xf numFmtId="4" fontId="4" fillId="0" borderId="0" xfId="0" applyNumberFormat="1" applyFont="1" applyFill="1" applyBorder="1" applyAlignment="1">
      <alignment horizontal="right" wrapText="1"/>
    </xf>
    <xf numFmtId="0" fontId="2" fillId="0" borderId="0" xfId="0" applyFont="1" applyFill="1" applyBorder="1" applyAlignment="1">
      <alignment horizontal="left" wrapText="1"/>
    </xf>
    <xf numFmtId="0" fontId="3" fillId="33" borderId="12" xfId="0" applyFont="1" applyFill="1" applyBorder="1" applyAlignment="1">
      <alignment horizontal="left" vertical="top" wrapText="1"/>
    </xf>
    <xf numFmtId="4" fontId="4" fillId="35" borderId="13" xfId="0" applyNumberFormat="1" applyFont="1" applyFill="1" applyBorder="1" applyAlignment="1">
      <alignment horizontal="right" wrapText="1"/>
    </xf>
    <xf numFmtId="0" fontId="3" fillId="35" borderId="13" xfId="0" applyFont="1" applyFill="1" applyBorder="1" applyAlignment="1">
      <alignment horizontal="center" wrapText="1"/>
    </xf>
    <xf numFmtId="0" fontId="2" fillId="36" borderId="13" xfId="0" applyFont="1" applyFill="1" applyBorder="1" applyAlignment="1">
      <alignment horizontal="left" wrapText="1"/>
    </xf>
    <xf numFmtId="0" fontId="2" fillId="35" borderId="13" xfId="0" applyFont="1" applyFill="1" applyBorder="1" applyAlignment="1">
      <alignment horizontal="left" wrapText="1"/>
    </xf>
    <xf numFmtId="0" fontId="3" fillId="35" borderId="14" xfId="0" applyFont="1" applyFill="1" applyBorder="1" applyAlignment="1">
      <alignment horizontal="right" wrapText="1"/>
    </xf>
    <xf numFmtId="3" fontId="4" fillId="35" borderId="13" xfId="0" applyNumberFormat="1" applyFont="1" applyFill="1" applyBorder="1" applyAlignment="1">
      <alignment horizontal="right" wrapText="1"/>
    </xf>
    <xf numFmtId="4" fontId="0" fillId="0" borderId="0" xfId="0" applyNumberFormat="1" applyFill="1" applyAlignment="1">
      <alignment/>
    </xf>
    <xf numFmtId="0" fontId="3" fillId="0" borderId="15" xfId="0" applyFont="1" applyFill="1" applyBorder="1" applyAlignment="1">
      <alignment horizontal="right" wrapText="1"/>
    </xf>
    <xf numFmtId="4" fontId="4" fillId="0" borderId="15" xfId="0" applyNumberFormat="1" applyFont="1" applyFill="1" applyBorder="1" applyAlignment="1">
      <alignment horizontal="right" wrapText="1"/>
    </xf>
    <xf numFmtId="0" fontId="3" fillId="33" borderId="16" xfId="0" applyFont="1" applyFill="1" applyBorder="1" applyAlignment="1">
      <alignment horizontal="left" vertical="top" wrapText="1"/>
    </xf>
    <xf numFmtId="0" fontId="3" fillId="35" borderId="13" xfId="0" applyFont="1" applyFill="1" applyBorder="1" applyAlignment="1">
      <alignment horizontal="center" wrapText="1"/>
    </xf>
    <xf numFmtId="0" fontId="2" fillId="36" borderId="17" xfId="0" applyFont="1" applyFill="1" applyBorder="1" applyAlignment="1">
      <alignment horizontal="left" wrapText="1"/>
    </xf>
    <xf numFmtId="0" fontId="2" fillId="36" borderId="18" xfId="0" applyFont="1" applyFill="1" applyBorder="1" applyAlignment="1">
      <alignment horizontal="left" wrapText="1"/>
    </xf>
    <xf numFmtId="4" fontId="0" fillId="0" borderId="0" xfId="0" applyNumberFormat="1" applyAlignment="1">
      <alignment/>
    </xf>
    <xf numFmtId="4" fontId="8" fillId="35" borderId="13" xfId="0" applyNumberFormat="1" applyFont="1" applyFill="1" applyBorder="1" applyAlignment="1">
      <alignment horizontal="right" wrapText="1"/>
    </xf>
    <xf numFmtId="0" fontId="2" fillId="37" borderId="13" xfId="0" applyFont="1" applyFill="1" applyBorder="1" applyAlignment="1">
      <alignment horizontal="left" wrapText="1"/>
    </xf>
    <xf numFmtId="0" fontId="2" fillId="37" borderId="18" xfId="0" applyFont="1" applyFill="1" applyBorder="1" applyAlignment="1">
      <alignment horizontal="left" wrapText="1"/>
    </xf>
    <xf numFmtId="0" fontId="2" fillId="37" borderId="19" xfId="0" applyFont="1" applyFill="1" applyBorder="1" applyAlignment="1">
      <alignment horizontal="left" wrapText="1"/>
    </xf>
    <xf numFmtId="0" fontId="3" fillId="38" borderId="14" xfId="0" applyFont="1" applyFill="1" applyBorder="1" applyAlignment="1">
      <alignment horizontal="right" wrapText="1"/>
    </xf>
    <xf numFmtId="3" fontId="4" fillId="38" borderId="20" xfId="0" applyNumberFormat="1" applyFont="1" applyFill="1" applyBorder="1" applyAlignment="1">
      <alignment horizontal="right" wrapText="1"/>
    </xf>
    <xf numFmtId="4" fontId="8" fillId="38" borderId="20" xfId="0" applyNumberFormat="1" applyFont="1" applyFill="1" applyBorder="1" applyAlignment="1">
      <alignment horizontal="right" wrapText="1"/>
    </xf>
    <xf numFmtId="4" fontId="8" fillId="38" borderId="13" xfId="0" applyNumberFormat="1" applyFont="1" applyFill="1" applyBorder="1" applyAlignment="1">
      <alignment horizontal="right" wrapText="1"/>
    </xf>
    <xf numFmtId="0" fontId="7" fillId="0" borderId="0" xfId="0" applyFont="1" applyAlignment="1">
      <alignment horizontal="center"/>
    </xf>
    <xf numFmtId="0" fontId="6" fillId="0" borderId="0" xfId="0" applyFont="1" applyAlignment="1">
      <alignment horizontal="center"/>
    </xf>
    <xf numFmtId="0" fontId="5" fillId="39" borderId="21" xfId="0" applyFont="1" applyFill="1" applyBorder="1" applyAlignment="1" applyProtection="1">
      <alignment horizontal="center" vertical="center" textRotation="90" wrapText="1"/>
      <protection hidden="1"/>
    </xf>
    <xf numFmtId="0" fontId="5" fillId="39" borderId="22" xfId="0" applyFont="1" applyFill="1" applyBorder="1" applyAlignment="1" applyProtection="1">
      <alignment horizontal="center" vertical="center" textRotation="90" wrapText="1"/>
      <protection hidden="1"/>
    </xf>
    <xf numFmtId="0" fontId="5" fillId="40" borderId="23" xfId="0" applyFont="1" applyFill="1" applyBorder="1" applyAlignment="1" applyProtection="1">
      <alignment horizontal="center" vertical="center" textRotation="90"/>
      <protection hidden="1"/>
    </xf>
    <xf numFmtId="0" fontId="5" fillId="40" borderId="24" xfId="0" applyFont="1" applyFill="1" applyBorder="1" applyAlignment="1" applyProtection="1">
      <alignment horizontal="center" vertical="center" textRotation="90"/>
      <protection hidden="1"/>
    </xf>
    <xf numFmtId="0" fontId="5" fillId="40" borderId="25" xfId="0" applyFont="1" applyFill="1" applyBorder="1" applyAlignment="1" applyProtection="1">
      <alignment horizontal="center" vertical="center" textRotation="90" wrapText="1"/>
      <protection hidden="1"/>
    </xf>
    <xf numFmtId="0" fontId="6" fillId="0" borderId="26" xfId="0" applyFont="1" applyBorder="1" applyAlignment="1">
      <alignment horizontal="center"/>
    </xf>
    <xf numFmtId="0" fontId="6" fillId="0" borderId="27" xfId="0" applyFont="1" applyBorder="1" applyAlignment="1">
      <alignment horizontal="center"/>
    </xf>
    <xf numFmtId="0" fontId="6" fillId="0" borderId="28" xfId="0" applyFont="1" applyBorder="1" applyAlignment="1">
      <alignment horizontal="center"/>
    </xf>
    <xf numFmtId="0" fontId="5" fillId="40" borderId="29" xfId="0" applyFont="1" applyFill="1" applyBorder="1" applyAlignment="1" applyProtection="1">
      <alignment horizontal="center" vertical="center" textRotation="90"/>
      <protection hidden="1"/>
    </xf>
    <xf numFmtId="0" fontId="5" fillId="40" borderId="30" xfId="0" applyFont="1" applyFill="1" applyBorder="1" applyAlignment="1" applyProtection="1">
      <alignment horizontal="center" vertical="center" textRotation="90"/>
      <protection hidden="1"/>
    </xf>
    <xf numFmtId="0" fontId="5" fillId="40" borderId="31" xfId="0" applyFont="1" applyFill="1" applyBorder="1" applyAlignment="1" applyProtection="1">
      <alignment horizontal="center" vertical="center" textRotation="90"/>
      <protection hidden="1"/>
    </xf>
    <xf numFmtId="0" fontId="5" fillId="40" borderId="32" xfId="0" applyFont="1" applyFill="1" applyBorder="1" applyAlignment="1" applyProtection="1">
      <alignment horizontal="center" vertical="center" textRotation="90"/>
      <protection hidden="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FEFFF"/>
      <rgbColor rgb="00E1EFFF"/>
      <rgbColor rgb="00D5DAF0"/>
      <rgbColor rgb="00FFFFFF"/>
      <rgbColor rgb="00BFC7E8"/>
      <rgbColor rgb="00EFE0EF"/>
      <rgbColor rgb="00E0C1E0"/>
      <rgbColor rgb="00D4AAD4"/>
      <rgbColor rgb="00C993C9"/>
      <rgbColor rgb="00000484"/>
      <rgbColor rgb="00848600"/>
      <rgbColor rgb="00840484"/>
      <rgbColor rgb="00008684"/>
      <rgbColor rgb="00C6C7C6"/>
      <rgbColor rgb="00848684"/>
      <rgbColor rgb="009496FF"/>
      <rgbColor rgb="00943463"/>
      <rgbColor rgb="00FFFFC6"/>
      <rgbColor rgb="00C6FFFF"/>
      <rgbColor rgb="00630463"/>
      <rgbColor rgb="00FF8684"/>
      <rgbColor rgb="000065C6"/>
      <rgbColor rgb="00C6C7FF"/>
      <rgbColor rgb="00000484"/>
      <rgbColor rgb="00FF04FF"/>
      <rgbColor rgb="00FFFF00"/>
      <rgbColor rgb="0000FFFF"/>
      <rgbColor rgb="00840484"/>
      <rgbColor rgb="00840400"/>
      <rgbColor rgb="00008684"/>
      <rgbColor rgb="000004FF"/>
      <rgbColor rgb="0000C7FF"/>
      <rgbColor rgb="00C6FFFF"/>
      <rgbColor rgb="00C6FFC6"/>
      <rgbColor rgb="00FFFF94"/>
      <rgbColor rgb="0094CFFF"/>
      <rgbColor rgb="00FF96C6"/>
      <rgbColor rgb="00C696FF"/>
      <rgbColor rgb="00FFCF94"/>
      <rgbColor rgb="003165FF"/>
      <rgbColor rgb="0031C7C6"/>
      <rgbColor rgb="0094C700"/>
      <rgbColor rgb="00FFC700"/>
      <rgbColor rgb="00FF9600"/>
      <rgbColor rgb="00FF6500"/>
      <rgbColor rgb="00636594"/>
      <rgbColor rgb="00949694"/>
      <rgbColor rgb="00003463"/>
      <rgbColor rgb="00319663"/>
      <rgbColor rgb="00003400"/>
      <rgbColor rgb="00313400"/>
      <rgbColor rgb="00943400"/>
      <rgbColor rgb="00943463"/>
      <rgbColor rgb="00313494"/>
      <rgbColor rgb="00313431"/>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Right="0"/>
  </sheetPr>
  <dimension ref="A1:B23"/>
  <sheetViews>
    <sheetView zoomScaleSheetLayoutView="100" zoomScalePageLayoutView="0" workbookViewId="0" topLeftCell="A1">
      <selection activeCell="A1" sqref="A1"/>
    </sheetView>
  </sheetViews>
  <sheetFormatPr defaultColWidth="9.140625" defaultRowHeight="12.75"/>
  <cols>
    <col min="1" max="1" width="28.28125" style="0" customWidth="1"/>
    <col min="2" max="2" width="0" style="0" hidden="1" customWidth="1"/>
  </cols>
  <sheetData>
    <row r="1" spans="1:2" ht="22.5">
      <c r="A1" s="2" t="s">
        <v>0</v>
      </c>
      <c r="B1" s="2" t="s">
        <v>1</v>
      </c>
    </row>
    <row r="2" spans="1:2" ht="22.5">
      <c r="A2" s="2" t="s">
        <v>2</v>
      </c>
      <c r="B2" s="2" t="s">
        <v>3</v>
      </c>
    </row>
    <row r="3" spans="1:2" ht="12.75">
      <c r="A3" s="1" t="s">
        <v>4</v>
      </c>
      <c r="B3" s="1" t="s">
        <v>4</v>
      </c>
    </row>
    <row r="4" spans="1:2" ht="56.25">
      <c r="A4" s="2" t="s">
        <v>5</v>
      </c>
      <c r="B4" s="2" t="s">
        <v>6</v>
      </c>
    </row>
    <row r="5" spans="1:2" ht="56.25">
      <c r="A5" s="2" t="s">
        <v>7</v>
      </c>
      <c r="B5" s="2" t="s">
        <v>8</v>
      </c>
    </row>
    <row r="6" spans="1:2" ht="12.75">
      <c r="A6" s="2" t="s">
        <v>9</v>
      </c>
      <c r="B6" s="2" t="s">
        <v>10</v>
      </c>
    </row>
    <row r="7" spans="1:2" ht="12.75">
      <c r="A7" s="1" t="s">
        <v>4</v>
      </c>
      <c r="B7" s="1" t="s">
        <v>4</v>
      </c>
    </row>
    <row r="8" spans="1:2" ht="12.75">
      <c r="A8" s="3" t="s">
        <v>11</v>
      </c>
      <c r="B8" s="3" t="s">
        <v>4</v>
      </c>
    </row>
    <row r="9" spans="1:2" ht="12.75">
      <c r="A9" s="1" t="s">
        <v>4</v>
      </c>
      <c r="B9" s="1" t="s">
        <v>4</v>
      </c>
    </row>
    <row r="10" spans="1:2" ht="12.75">
      <c r="A10" s="3" t="s">
        <v>12</v>
      </c>
      <c r="B10" s="3" t="s">
        <v>4</v>
      </c>
    </row>
    <row r="11" spans="1:2" ht="12.75">
      <c r="A11" s="2" t="s">
        <v>13</v>
      </c>
      <c r="B11" s="2" t="s">
        <v>4</v>
      </c>
    </row>
    <row r="12" spans="1:2" ht="12.75">
      <c r="A12" s="1" t="s">
        <v>4</v>
      </c>
      <c r="B12" s="1" t="s">
        <v>4</v>
      </c>
    </row>
    <row r="13" spans="1:2" ht="12.75">
      <c r="A13" s="3" t="s">
        <v>14</v>
      </c>
      <c r="B13" s="3" t="s">
        <v>4</v>
      </c>
    </row>
    <row r="14" spans="1:2" ht="78.75">
      <c r="A14" s="2" t="s">
        <v>15</v>
      </c>
      <c r="B14" s="2" t="s">
        <v>16</v>
      </c>
    </row>
    <row r="15" spans="1:2" ht="56.25">
      <c r="A15" s="2" t="s">
        <v>17</v>
      </c>
      <c r="B15" s="2" t="s">
        <v>18</v>
      </c>
    </row>
    <row r="16" spans="1:2" ht="409.5">
      <c r="A16" s="2" t="s">
        <v>19</v>
      </c>
      <c r="B16" s="2" t="s">
        <v>20</v>
      </c>
    </row>
    <row r="17" spans="1:2" ht="101.25">
      <c r="A17" s="2" t="s">
        <v>21</v>
      </c>
      <c r="B17" s="2" t="s">
        <v>22</v>
      </c>
    </row>
    <row r="18" spans="1:2" ht="12.75">
      <c r="A18" s="1" t="s">
        <v>4</v>
      </c>
      <c r="B18" s="1" t="s">
        <v>4</v>
      </c>
    </row>
    <row r="19" spans="1:2" ht="12.75">
      <c r="A19" s="3" t="s">
        <v>23</v>
      </c>
      <c r="B19" s="3" t="s">
        <v>4</v>
      </c>
    </row>
    <row r="20" spans="1:2" ht="12.75">
      <c r="A20" s="2" t="s">
        <v>13</v>
      </c>
      <c r="B20" s="3" t="s">
        <v>4</v>
      </c>
    </row>
    <row r="21" spans="1:2" ht="12.75">
      <c r="A21" s="1" t="s">
        <v>4</v>
      </c>
      <c r="B21" s="1" t="s">
        <v>4</v>
      </c>
    </row>
    <row r="22" spans="1:2" ht="12.75">
      <c r="A22" s="3" t="s">
        <v>24</v>
      </c>
      <c r="B22" s="1" t="s">
        <v>4</v>
      </c>
    </row>
    <row r="23" spans="1:2" ht="22.5">
      <c r="A23" s="2" t="s">
        <v>25</v>
      </c>
      <c r="B23" s="1" t="s">
        <v>4</v>
      </c>
    </row>
  </sheetData>
  <sheetProtection/>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outlinePr summaryRight="0"/>
    <pageSetUpPr fitToPage="1"/>
  </sheetPr>
  <dimension ref="A1:O36"/>
  <sheetViews>
    <sheetView tabSelected="1" zoomScaleSheetLayoutView="100" zoomScalePageLayoutView="0" workbookViewId="0" topLeftCell="A1">
      <selection activeCell="M3" sqref="M1:M16384"/>
    </sheetView>
  </sheetViews>
  <sheetFormatPr defaultColWidth="9.140625" defaultRowHeight="12.75"/>
  <cols>
    <col min="1" max="1" width="20.8515625" style="0" customWidth="1"/>
    <col min="2" max="2" width="22.140625" style="0" customWidth="1"/>
    <col min="3" max="3" width="6.00390625" style="0" customWidth="1"/>
    <col min="4" max="4" width="9.28125" style="0" customWidth="1"/>
    <col min="5" max="5" width="8.00390625" style="0" customWidth="1"/>
    <col min="6" max="9" width="6.00390625" style="0" customWidth="1"/>
    <col min="10" max="12" width="9.7109375" style="0" customWidth="1"/>
    <col min="13" max="13" width="9.7109375" style="10" hidden="1" customWidth="1"/>
  </cols>
  <sheetData>
    <row r="1" spans="3:13" ht="24" customHeight="1">
      <c r="C1" s="38" t="s">
        <v>50</v>
      </c>
      <c r="D1" s="38"/>
      <c r="E1" s="38"/>
      <c r="F1" s="38"/>
      <c r="G1" s="38"/>
      <c r="H1" s="38"/>
      <c r="I1" s="38"/>
      <c r="J1" s="38"/>
      <c r="K1" s="38"/>
      <c r="L1" s="38"/>
      <c r="M1" s="38"/>
    </row>
    <row r="2" spans="3:13" ht="6" customHeight="1">
      <c r="C2" s="39"/>
      <c r="D2" s="39"/>
      <c r="E2" s="39"/>
      <c r="F2" s="39"/>
      <c r="G2" s="39"/>
      <c r="H2" s="39"/>
      <c r="I2" s="39"/>
      <c r="J2" s="39"/>
      <c r="K2" s="39"/>
      <c r="L2" s="39"/>
      <c r="M2" s="39"/>
    </row>
    <row r="3" spans="1:13" ht="24" customHeight="1">
      <c r="A3" s="39" t="s">
        <v>53</v>
      </c>
      <c r="B3" s="39"/>
      <c r="C3" s="8"/>
      <c r="D3" s="8"/>
      <c r="E3" s="8"/>
      <c r="F3" s="8"/>
      <c r="G3" s="8"/>
      <c r="H3" s="8"/>
      <c r="I3" s="8"/>
      <c r="J3" s="8"/>
      <c r="K3" s="8"/>
      <c r="L3" s="8"/>
      <c r="M3" s="9"/>
    </row>
    <row r="4" ht="6.75" customHeight="1" thickBot="1"/>
    <row r="5" spans="3:13" ht="12.75" customHeight="1" thickBot="1">
      <c r="C5" s="7"/>
      <c r="D5" s="45" t="s">
        <v>39</v>
      </c>
      <c r="E5" s="46"/>
      <c r="F5" s="46"/>
      <c r="G5" s="46"/>
      <c r="H5" s="46"/>
      <c r="I5" s="46"/>
      <c r="J5" s="46"/>
      <c r="K5" s="46"/>
      <c r="L5" s="47"/>
      <c r="M5" s="11"/>
    </row>
    <row r="6" spans="1:13" ht="26.25" customHeight="1" thickBot="1">
      <c r="A6" s="6" t="s">
        <v>4</v>
      </c>
      <c r="B6" s="5" t="s">
        <v>4</v>
      </c>
      <c r="C6" s="48" t="s">
        <v>32</v>
      </c>
      <c r="D6" s="50" t="s">
        <v>26</v>
      </c>
      <c r="E6" s="42" t="s">
        <v>27</v>
      </c>
      <c r="F6" s="42" t="s">
        <v>31</v>
      </c>
      <c r="G6" s="42" t="s">
        <v>33</v>
      </c>
      <c r="H6" s="42" t="s">
        <v>34</v>
      </c>
      <c r="I6" s="42" t="s">
        <v>35</v>
      </c>
      <c r="J6" s="44" t="s">
        <v>36</v>
      </c>
      <c r="K6" s="44" t="s">
        <v>37</v>
      </c>
      <c r="L6" s="44" t="s">
        <v>38</v>
      </c>
      <c r="M6" s="40" t="s">
        <v>41</v>
      </c>
    </row>
    <row r="7" spans="1:13" ht="48.75" customHeight="1" thickBot="1">
      <c r="A7" s="25"/>
      <c r="B7" s="15"/>
      <c r="C7" s="49"/>
      <c r="D7" s="51"/>
      <c r="E7" s="43"/>
      <c r="F7" s="43"/>
      <c r="G7" s="43"/>
      <c r="H7" s="43"/>
      <c r="I7" s="43"/>
      <c r="J7" s="44"/>
      <c r="K7" s="44"/>
      <c r="L7" s="44"/>
      <c r="M7" s="41"/>
    </row>
    <row r="8" spans="1:13" s="4" customFormat="1" ht="27" customHeight="1" thickBot="1">
      <c r="A8" s="26" t="s">
        <v>40</v>
      </c>
      <c r="B8" s="17" t="s">
        <v>29</v>
      </c>
      <c r="C8" s="34"/>
      <c r="D8" s="20"/>
      <c r="E8" s="20"/>
      <c r="F8" s="20"/>
      <c r="G8" s="20"/>
      <c r="H8" s="20"/>
      <c r="I8" s="20"/>
      <c r="J8" s="20"/>
      <c r="K8" s="20"/>
      <c r="L8" s="20"/>
      <c r="M8" s="23"/>
    </row>
    <row r="9" spans="1:13" s="4" customFormat="1" ht="16.5" customHeight="1" thickBot="1">
      <c r="A9" s="27" t="s">
        <v>43</v>
      </c>
      <c r="B9" s="18" t="s">
        <v>44</v>
      </c>
      <c r="C9" s="21">
        <v>1</v>
      </c>
      <c r="D9" s="30">
        <f>28/8</f>
        <v>3.5</v>
      </c>
      <c r="E9" s="30">
        <v>0</v>
      </c>
      <c r="F9" s="30">
        <v>0</v>
      </c>
      <c r="G9" s="30">
        <v>0</v>
      </c>
      <c r="H9" s="30">
        <v>0</v>
      </c>
      <c r="I9" s="30">
        <v>0</v>
      </c>
      <c r="J9" s="30">
        <v>0</v>
      </c>
      <c r="K9" s="30">
        <f>M9/8</f>
        <v>121.5</v>
      </c>
      <c r="L9" s="30">
        <f aca="true" t="shared" si="0" ref="L9:L16">(D9+E9+F9+G9+H9+I9+J9)</f>
        <v>3.5</v>
      </c>
      <c r="M9" s="24">
        <v>972</v>
      </c>
    </row>
    <row r="10" spans="1:15" s="4" customFormat="1" ht="16.5" customHeight="1" thickBot="1">
      <c r="A10" s="28" t="s">
        <v>42</v>
      </c>
      <c r="B10" s="18" t="s">
        <v>45</v>
      </c>
      <c r="C10" s="21">
        <v>4</v>
      </c>
      <c r="D10" s="30">
        <f>443.5/7.7</f>
        <v>57.5974025974026</v>
      </c>
      <c r="E10" s="30">
        <f>(189)/7.7</f>
        <v>24.545454545454543</v>
      </c>
      <c r="F10" s="30">
        <v>0</v>
      </c>
      <c r="G10" s="30">
        <v>0</v>
      </c>
      <c r="H10" s="30">
        <f>54.5/7.7</f>
        <v>7.077922077922078</v>
      </c>
      <c r="I10" s="30">
        <v>0</v>
      </c>
      <c r="J10" s="30">
        <v>0</v>
      </c>
      <c r="K10" s="30">
        <f>M10/7.7</f>
        <v>410.7792207792208</v>
      </c>
      <c r="L10" s="30">
        <f t="shared" si="0"/>
        <v>89.22077922077922</v>
      </c>
      <c r="M10" s="24">
        <v>3163</v>
      </c>
      <c r="O10" s="29"/>
    </row>
    <row r="11" spans="1:13" s="4" customFormat="1" ht="16.5" customHeight="1" thickBot="1">
      <c r="A11" s="28" t="s">
        <v>42</v>
      </c>
      <c r="B11" s="18" t="s">
        <v>46</v>
      </c>
      <c r="C11" s="21">
        <v>5</v>
      </c>
      <c r="D11" s="30">
        <f>291/7.6</f>
        <v>38.28947368421053</v>
      </c>
      <c r="E11" s="30">
        <f>(49)/7.6</f>
        <v>6.447368421052632</v>
      </c>
      <c r="F11" s="30">
        <f>1.5/7.6</f>
        <v>0.19736842105263158</v>
      </c>
      <c r="G11" s="30">
        <v>0</v>
      </c>
      <c r="H11" s="30">
        <f>279.5/7.6</f>
        <v>36.776315789473685</v>
      </c>
      <c r="I11" s="30">
        <v>0</v>
      </c>
      <c r="J11" s="30">
        <v>0</v>
      </c>
      <c r="K11" s="30">
        <f>M11/7.6</f>
        <v>546.3815789473684</v>
      </c>
      <c r="L11" s="30">
        <f t="shared" si="0"/>
        <v>81.71052631578948</v>
      </c>
      <c r="M11" s="24">
        <v>4152.5</v>
      </c>
    </row>
    <row r="12" spans="1:13" s="4" customFormat="1" ht="16.5" customHeight="1" thickBot="1">
      <c r="A12" s="32" t="s">
        <v>47</v>
      </c>
      <c r="B12" s="31" t="s">
        <v>48</v>
      </c>
      <c r="C12" s="35">
        <v>5</v>
      </c>
      <c r="D12" s="36">
        <f>630.5/8</f>
        <v>78.8125</v>
      </c>
      <c r="E12" s="36">
        <f>54.5/8</f>
        <v>6.8125</v>
      </c>
      <c r="F12" s="36">
        <v>0</v>
      </c>
      <c r="G12" s="36">
        <f>504/8</f>
        <v>63</v>
      </c>
      <c r="H12" s="36">
        <f>16/8</f>
        <v>2</v>
      </c>
      <c r="I12" s="36">
        <v>0</v>
      </c>
      <c r="J12" s="37">
        <v>0</v>
      </c>
      <c r="K12" s="36">
        <f>M12/8</f>
        <v>435.875</v>
      </c>
      <c r="L12" s="36">
        <f t="shared" si="0"/>
        <v>150.625</v>
      </c>
      <c r="M12" s="24">
        <v>3487</v>
      </c>
    </row>
    <row r="13" spans="1:13" s="4" customFormat="1" ht="16.5" customHeight="1" thickBot="1">
      <c r="A13" s="32" t="s">
        <v>47</v>
      </c>
      <c r="B13" s="31" t="s">
        <v>51</v>
      </c>
      <c r="C13" s="35">
        <v>2</v>
      </c>
      <c r="D13" s="36">
        <f>24/4</f>
        <v>6</v>
      </c>
      <c r="E13" s="36">
        <f>68/4</f>
        <v>17</v>
      </c>
      <c r="F13" s="36">
        <v>0</v>
      </c>
      <c r="G13" s="36">
        <v>0</v>
      </c>
      <c r="H13" s="36">
        <f>8/2</f>
        <v>4</v>
      </c>
      <c r="I13" s="36">
        <v>0</v>
      </c>
      <c r="J13" s="37">
        <v>0</v>
      </c>
      <c r="K13" s="36">
        <f>M13/4</f>
        <v>227</v>
      </c>
      <c r="L13" s="36">
        <f t="shared" si="0"/>
        <v>27</v>
      </c>
      <c r="M13" s="24">
        <v>908</v>
      </c>
    </row>
    <row r="14" spans="1:13" s="4" customFormat="1" ht="16.5" customHeight="1" thickBot="1">
      <c r="A14" s="32" t="s">
        <v>47</v>
      </c>
      <c r="B14" s="31" t="s">
        <v>52</v>
      </c>
      <c r="C14" s="35">
        <v>1</v>
      </c>
      <c r="D14" s="36">
        <f>49.5/6</f>
        <v>8.25</v>
      </c>
      <c r="E14" s="36">
        <v>0</v>
      </c>
      <c r="F14" s="36">
        <v>0</v>
      </c>
      <c r="G14" s="36">
        <v>0</v>
      </c>
      <c r="H14" s="36">
        <v>0</v>
      </c>
      <c r="I14" s="36">
        <v>0</v>
      </c>
      <c r="J14" s="37">
        <v>0</v>
      </c>
      <c r="K14" s="36">
        <f>M14/6</f>
        <v>118.41666666666667</v>
      </c>
      <c r="L14" s="36">
        <f t="shared" si="0"/>
        <v>8.25</v>
      </c>
      <c r="M14" s="24">
        <v>710.5</v>
      </c>
    </row>
    <row r="15" spans="1:13" s="4" customFormat="1" ht="16.5" customHeight="1" thickBot="1">
      <c r="A15" s="32" t="s">
        <v>47</v>
      </c>
      <c r="B15" s="31" t="s">
        <v>46</v>
      </c>
      <c r="C15" s="35">
        <v>2</v>
      </c>
      <c r="D15" s="36">
        <f>120/8</f>
        <v>15</v>
      </c>
      <c r="E15" s="36">
        <v>0</v>
      </c>
      <c r="F15" s="36">
        <v>0</v>
      </c>
      <c r="G15" s="36">
        <v>0</v>
      </c>
      <c r="H15" s="36">
        <v>0</v>
      </c>
      <c r="I15" s="36">
        <v>0</v>
      </c>
      <c r="J15" s="37">
        <v>0</v>
      </c>
      <c r="K15" s="36">
        <f>M15/8</f>
        <v>222.5</v>
      </c>
      <c r="L15" s="36">
        <f t="shared" si="0"/>
        <v>15</v>
      </c>
      <c r="M15" s="24">
        <v>1780</v>
      </c>
    </row>
    <row r="16" spans="1:13" s="4" customFormat="1" ht="16.5" customHeight="1" thickBot="1">
      <c r="A16" s="33" t="s">
        <v>49</v>
      </c>
      <c r="B16" s="31" t="s">
        <v>30</v>
      </c>
      <c r="C16" s="35">
        <v>3</v>
      </c>
      <c r="D16" s="36">
        <f>162/6.33</f>
        <v>25.592417061611375</v>
      </c>
      <c r="E16" s="36">
        <f>(577)/6.33</f>
        <v>91.15323854660348</v>
      </c>
      <c r="F16" s="36">
        <v>0</v>
      </c>
      <c r="G16" s="36">
        <v>0</v>
      </c>
      <c r="H16" s="36">
        <f>84/6.33</f>
        <v>13.270142180094787</v>
      </c>
      <c r="I16" s="36">
        <v>0</v>
      </c>
      <c r="J16" s="37">
        <v>0</v>
      </c>
      <c r="K16" s="36">
        <f>M16/6.33</f>
        <v>246.2875197472354</v>
      </c>
      <c r="L16" s="36">
        <f t="shared" si="0"/>
        <v>130.01579778830964</v>
      </c>
      <c r="M16" s="24">
        <v>1559</v>
      </c>
    </row>
    <row r="17" spans="1:14" s="4" customFormat="1" ht="20.25" customHeight="1" thickBot="1">
      <c r="A17" s="19"/>
      <c r="B17" s="19" t="s">
        <v>28</v>
      </c>
      <c r="C17" s="16">
        <f>SUM(C9:C16)</f>
        <v>23</v>
      </c>
      <c r="D17" s="30">
        <f>SUM(D9:D16)</f>
        <v>233.0417933432245</v>
      </c>
      <c r="E17" s="30">
        <f aca="true" t="shared" si="1" ref="E17:M17">SUM(E9:E16)</f>
        <v>145.95856151311065</v>
      </c>
      <c r="F17" s="30">
        <f t="shared" si="1"/>
        <v>0.19736842105263158</v>
      </c>
      <c r="G17" s="30">
        <f t="shared" si="1"/>
        <v>63</v>
      </c>
      <c r="H17" s="30">
        <f t="shared" si="1"/>
        <v>63.12438004749055</v>
      </c>
      <c r="I17" s="30">
        <f t="shared" si="1"/>
        <v>0</v>
      </c>
      <c r="J17" s="30">
        <v>0</v>
      </c>
      <c r="K17" s="30">
        <f t="shared" si="1"/>
        <v>2328.7399861404915</v>
      </c>
      <c r="L17" s="30">
        <f t="shared" si="1"/>
        <v>505.3221033248783</v>
      </c>
      <c r="M17" s="16">
        <f t="shared" si="1"/>
        <v>16732</v>
      </c>
      <c r="N17" s="29"/>
    </row>
    <row r="18" spans="1:13" s="4" customFormat="1" ht="26.25" customHeight="1">
      <c r="A18" s="14"/>
      <c r="B18" s="14" t="s">
        <v>4</v>
      </c>
      <c r="C18" s="13"/>
      <c r="D18" s="13"/>
      <c r="E18" s="13"/>
      <c r="F18" s="13"/>
      <c r="G18" s="13"/>
      <c r="H18" s="13"/>
      <c r="I18" s="13"/>
      <c r="J18" s="13"/>
      <c r="K18" s="13"/>
      <c r="L18" s="13"/>
      <c r="M18" s="13"/>
    </row>
    <row r="19" spans="4:14" ht="12.75">
      <c r="D19" s="13"/>
      <c r="F19" s="12"/>
      <c r="M19" s="22"/>
      <c r="N19" s="12"/>
    </row>
    <row r="20" spans="4:13" ht="12.75">
      <c r="D20" s="13"/>
      <c r="E20" s="12"/>
      <c r="M20" s="22"/>
    </row>
    <row r="21" spans="4:13" ht="12.75">
      <c r="D21" s="22"/>
      <c r="M21" s="13"/>
    </row>
    <row r="22" spans="4:13" ht="12.75">
      <c r="D22" s="22"/>
      <c r="M22" s="22"/>
    </row>
    <row r="23" spans="4:13" ht="12.75">
      <c r="D23" s="10"/>
      <c r="K23" s="12"/>
      <c r="M23" s="22"/>
    </row>
    <row r="24" spans="4:13" ht="12.75">
      <c r="D24" s="22"/>
      <c r="M24" s="22"/>
    </row>
    <row r="25" spans="4:13" ht="12.75">
      <c r="D25" s="22"/>
      <c r="M25" s="22"/>
    </row>
    <row r="26" spans="4:13" ht="12.75">
      <c r="D26" s="22"/>
      <c r="M26" s="22"/>
    </row>
    <row r="27" ht="12.75">
      <c r="D27" s="22"/>
    </row>
    <row r="28" ht="12.75">
      <c r="D28" s="22"/>
    </row>
    <row r="29" ht="12.75">
      <c r="D29" s="22"/>
    </row>
    <row r="30" ht="12.75">
      <c r="D30" s="22"/>
    </row>
    <row r="31" ht="12.75">
      <c r="D31" s="22"/>
    </row>
    <row r="32" ht="12.75">
      <c r="D32" s="22"/>
    </row>
    <row r="33" ht="12.75">
      <c r="D33" s="22"/>
    </row>
    <row r="34" ht="12.75">
      <c r="D34" s="22"/>
    </row>
    <row r="35" ht="12.75">
      <c r="D35" s="22"/>
    </row>
    <row r="36" ht="12.75">
      <c r="D36" s="22"/>
    </row>
  </sheetData>
  <sheetProtection/>
  <mergeCells count="15">
    <mergeCell ref="D6:D7"/>
    <mergeCell ref="E6:E7"/>
    <mergeCell ref="F6:F7"/>
    <mergeCell ref="G6:G7"/>
    <mergeCell ref="H6:H7"/>
    <mergeCell ref="C1:M1"/>
    <mergeCell ref="C2:M2"/>
    <mergeCell ref="M6:M7"/>
    <mergeCell ref="A3:B3"/>
    <mergeCell ref="I6:I7"/>
    <mergeCell ref="J6:J7"/>
    <mergeCell ref="K6:K7"/>
    <mergeCell ref="L6:L7"/>
    <mergeCell ref="D5:L5"/>
    <mergeCell ref="C6:C7"/>
  </mergeCells>
  <printOptions/>
  <pageMargins left="0.7480314960629921" right="0.7480314960629921" top="0.984251968503937" bottom="0.984251968503937" header="0" footer="0"/>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Laura Arioli</cp:lastModifiedBy>
  <cp:lastPrinted>2017-02-27T10:04:50Z</cp:lastPrinted>
  <dcterms:modified xsi:type="dcterms:W3CDTF">2017-02-27T10:04:53Z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1040</vt:i4>
  </property>
</Properties>
</file>